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Лист1" sheetId="1" r:id="rId1"/>
    <sheet name="Лист2" sheetId="2" r:id="rId2"/>
    <sheet name="Лист3" sheetId="3" r:id="rId3"/>
  </sheets>
  <definedNames>
    <definedName name="Очки_место">'Лист2'!$A$2:$B$31</definedName>
  </definedNames>
  <calcPr fullCalcOnLoad="1"/>
</workbook>
</file>

<file path=xl/sharedStrings.xml><?xml version="1.0" encoding="utf-8"?>
<sst xmlns="http://schemas.openxmlformats.org/spreadsheetml/2006/main" count="63" uniqueCount="44">
  <si>
    <t>Фамилия, Имя</t>
  </si>
  <si>
    <t>МЕСТО</t>
  </si>
  <si>
    <t>Очки за место</t>
  </si>
  <si>
    <t>Общее кол-во рейтинговых очков</t>
  </si>
  <si>
    <t>1 турнир</t>
  </si>
  <si>
    <t>Очки за игры</t>
  </si>
  <si>
    <t>Средний р-т                              (в предв. играх без гандикапа.)</t>
  </si>
  <si>
    <t>Бокарев Михаил</t>
  </si>
  <si>
    <t>Бердино Александр</t>
  </si>
  <si>
    <t>Мельников Владимир</t>
  </si>
  <si>
    <t>Зиннатулин Ильдус</t>
  </si>
  <si>
    <t>Морозов Алексей</t>
  </si>
  <si>
    <t>Игнатик Михаил</t>
  </si>
  <si>
    <t>Краянова Юлия</t>
  </si>
  <si>
    <t>Зиннатулин Рамиль</t>
  </si>
  <si>
    <t>Зайцев Александр</t>
  </si>
  <si>
    <t>Лукин  Игорь</t>
  </si>
  <si>
    <t>Чурбанов  Михаил</t>
  </si>
  <si>
    <t>Сержпинская Яна</t>
  </si>
  <si>
    <t>Степанов Сергей</t>
  </si>
  <si>
    <t>Тихонов Александр</t>
  </si>
  <si>
    <t>Зайцева Елена</t>
  </si>
  <si>
    <t>Терещенко Сергей</t>
  </si>
  <si>
    <t>Зиннатулин Александр</t>
  </si>
  <si>
    <t>Место в турнире</t>
  </si>
  <si>
    <t>Место</t>
  </si>
  <si>
    <t>Очки</t>
  </si>
  <si>
    <t>2 турнир</t>
  </si>
  <si>
    <t>Бадыло Сергей</t>
  </si>
  <si>
    <t>Бураков Дмитрий</t>
  </si>
  <si>
    <t>Петров Олег</t>
  </si>
  <si>
    <t>Байда Артем</t>
  </si>
  <si>
    <t>Панин Иван</t>
  </si>
  <si>
    <t>Бойков Дмитрий</t>
  </si>
  <si>
    <t>Потапова Наталья</t>
  </si>
  <si>
    <t>Зиннатулина Светлана</t>
  </si>
  <si>
    <t>Средний р-т по всем турнирам                                      (в предварит. играх без гандикапа)</t>
  </si>
  <si>
    <t>Общее         кол-во рейтинговых очков</t>
  </si>
  <si>
    <t>по всем турнирам</t>
  </si>
  <si>
    <t>3 турнир</t>
  </si>
  <si>
    <t>Средний р-т  (в предв. играх без гандикапа.)</t>
  </si>
  <si>
    <t>4 турнир</t>
  </si>
  <si>
    <t>Бердино Наталья</t>
  </si>
  <si>
    <t>5 турнир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</si>
</sst>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6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4" xfId="17" applyFont="1" applyFill="1" applyBorder="1" applyAlignment="1">
      <alignment horizontal="center" vertical="center" wrapText="1"/>
      <protection/>
    </xf>
    <xf numFmtId="0" fontId="5" fillId="0" borderId="4" xfId="17" applyFont="1" applyFill="1" applyBorder="1" applyAlignment="1">
      <alignment horizontal="center" vertical="center"/>
      <protection/>
    </xf>
    <xf numFmtId="0" fontId="5" fillId="2" borderId="4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7" fillId="0" borderId="8" xfId="17" applyFont="1" applyFill="1" applyBorder="1" applyAlignment="1">
      <alignment horizontal="center" vertical="center"/>
      <protection/>
    </xf>
    <xf numFmtId="2" fontId="5" fillId="2" borderId="2" xfId="0" applyNumberFormat="1" applyFont="1" applyFill="1" applyBorder="1" applyAlignment="1">
      <alignment horizontal="center" vertical="center"/>
    </xf>
    <xf numFmtId="0" fontId="7" fillId="2" borderId="5" xfId="17" applyFont="1" applyFill="1" applyBorder="1" applyAlignment="1">
      <alignment horizontal="center" vertical="center"/>
      <protection/>
    </xf>
    <xf numFmtId="2" fontId="5" fillId="2" borderId="2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vertical="center"/>
    </xf>
    <xf numFmtId="0" fontId="7" fillId="0" borderId="9" xfId="17" applyFont="1" applyFill="1" applyBorder="1" applyAlignment="1">
      <alignment horizontal="center" vertical="center"/>
      <protection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0" fontId="5" fillId="2" borderId="3" xfId="17" applyFont="1" applyFill="1" applyBorder="1" applyAlignment="1">
      <alignment horizontal="center" vertical="center"/>
      <protection/>
    </xf>
    <xf numFmtId="0" fontId="7" fillId="2" borderId="9" xfId="17" applyFont="1" applyFill="1" applyBorder="1" applyAlignment="1">
      <alignment horizontal="center" vertical="center"/>
      <protection/>
    </xf>
    <xf numFmtId="0" fontId="5" fillId="2" borderId="6" xfId="17" applyFont="1" applyFill="1" applyBorder="1" applyAlignment="1">
      <alignment horizontal="center" vertical="center"/>
      <protection/>
    </xf>
    <xf numFmtId="0" fontId="5" fillId="2" borderId="7" xfId="17" applyFont="1" applyFill="1" applyBorder="1" applyAlignment="1">
      <alignment horizontal="center" vertical="center"/>
      <protection/>
    </xf>
    <xf numFmtId="0" fontId="7" fillId="2" borderId="8" xfId="17" applyFont="1" applyFill="1" applyBorder="1" applyAlignment="1">
      <alignment horizontal="center" vertical="center"/>
      <protection/>
    </xf>
    <xf numFmtId="2" fontId="5" fillId="0" borderId="2" xfId="17" applyNumberFormat="1" applyFont="1" applyFill="1" applyBorder="1" applyAlignment="1">
      <alignment horizontal="center" vertical="center"/>
      <protection/>
    </xf>
    <xf numFmtId="2" fontId="5" fillId="2" borderId="2" xfId="17" applyNumberFormat="1" applyFont="1" applyFill="1" applyBorder="1" applyAlignment="1">
      <alignment horizontal="center" vertical="center"/>
      <protection/>
    </xf>
    <xf numFmtId="2" fontId="5" fillId="2" borderId="3" xfId="17" applyNumberFormat="1" applyFont="1" applyFill="1" applyBorder="1" applyAlignment="1">
      <alignment horizontal="center" vertical="center"/>
      <protection/>
    </xf>
    <xf numFmtId="2" fontId="5" fillId="2" borderId="6" xfId="17" applyNumberFormat="1" applyFont="1" applyFill="1" applyBorder="1" applyAlignment="1">
      <alignment horizontal="center" vertical="center"/>
      <protection/>
    </xf>
    <xf numFmtId="0" fontId="3" fillId="3" borderId="10" xfId="17" applyFont="1" applyFill="1" applyBorder="1" applyAlignment="1">
      <alignment horizontal="center" vertical="center"/>
      <protection/>
    </xf>
    <xf numFmtId="0" fontId="3" fillId="3" borderId="11" xfId="17" applyFont="1" applyFill="1" applyBorder="1" applyAlignment="1">
      <alignment horizontal="lef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7" fillId="2" borderId="1" xfId="17" applyFont="1" applyFill="1" applyBorder="1" applyAlignment="1">
      <alignment horizontal="center" vertical="center"/>
      <protection/>
    </xf>
    <xf numFmtId="0" fontId="7" fillId="2" borderId="2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7" fillId="2" borderId="6" xfId="17" applyFont="1" applyFill="1" applyBorder="1" applyAlignment="1">
      <alignment horizontal="center" vertical="center"/>
      <protection/>
    </xf>
    <xf numFmtId="0" fontId="7" fillId="2" borderId="7" xfId="17" applyFont="1" applyFill="1" applyBorder="1" applyAlignment="1">
      <alignment horizontal="center" vertical="center"/>
      <protection/>
    </xf>
    <xf numFmtId="2" fontId="5" fillId="0" borderId="3" xfId="17" applyNumberFormat="1" applyFont="1" applyFill="1" applyBorder="1" applyAlignment="1">
      <alignment horizontal="center" vertical="center"/>
      <protection/>
    </xf>
    <xf numFmtId="2" fontId="5" fillId="0" borderId="6" xfId="17" applyNumberFormat="1" applyFont="1" applyFill="1" applyBorder="1" applyAlignment="1">
      <alignment horizontal="center" vertical="center"/>
      <protection/>
    </xf>
    <xf numFmtId="0" fontId="4" fillId="3" borderId="10" xfId="17" applyFont="1" applyFill="1" applyBorder="1" applyAlignment="1">
      <alignment horizontal="center" vertical="center"/>
      <protection/>
    </xf>
    <xf numFmtId="0" fontId="4" fillId="3" borderId="12" xfId="17" applyFont="1" applyFill="1" applyBorder="1" applyAlignment="1">
      <alignment horizontal="center" vertical="center"/>
      <protection/>
    </xf>
    <xf numFmtId="0" fontId="4" fillId="3" borderId="11" xfId="17" applyFont="1" applyFill="1" applyBorder="1" applyAlignment="1">
      <alignment horizontal="center" vertical="center"/>
      <protection/>
    </xf>
    <xf numFmtId="0" fontId="7" fillId="3" borderId="1" xfId="17" applyFont="1" applyFill="1" applyBorder="1" applyAlignment="1">
      <alignment horizontal="center" vertical="center" textRotation="90" wrapText="1"/>
      <protection/>
    </xf>
    <xf numFmtId="0" fontId="7" fillId="3" borderId="5" xfId="17" applyFont="1" applyFill="1" applyBorder="1" applyAlignment="1">
      <alignment horizontal="center" vertical="center" textRotation="90" wrapText="1"/>
      <protection/>
    </xf>
    <xf numFmtId="0" fontId="7" fillId="3" borderId="3" xfId="17" applyFont="1" applyFill="1" applyBorder="1" applyAlignment="1">
      <alignment horizontal="center" vertical="center" textRotation="90"/>
      <protection/>
    </xf>
    <xf numFmtId="0" fontId="7" fillId="3" borderId="13" xfId="17" applyFont="1" applyFill="1" applyBorder="1" applyAlignment="1">
      <alignment horizontal="center" vertical="center" textRotation="90"/>
      <protection/>
    </xf>
    <xf numFmtId="0" fontId="7" fillId="3" borderId="5" xfId="17" applyFont="1" applyFill="1" applyBorder="1" applyAlignment="1">
      <alignment horizontal="center" vertical="center"/>
      <protection/>
    </xf>
    <xf numFmtId="0" fontId="7" fillId="3" borderId="2" xfId="0" applyFont="1" applyFill="1" applyBorder="1" applyAlignment="1">
      <alignment horizontal="center" vertical="center" textRotation="90" wrapText="1"/>
    </xf>
    <xf numFmtId="2" fontId="7" fillId="3" borderId="2" xfId="17" applyNumberFormat="1" applyFont="1" applyFill="1" applyBorder="1" applyAlignment="1">
      <alignment horizontal="center" vertical="center" textRotation="90" wrapText="1"/>
      <protection/>
    </xf>
    <xf numFmtId="2" fontId="7" fillId="3" borderId="2" xfId="0" applyNumberFormat="1" applyFont="1" applyFill="1" applyBorder="1" applyAlignment="1">
      <alignment horizontal="center" vertical="center" textRotation="90" wrapText="1"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8" xfId="17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zoomScaleSheetLayoutView="75" workbookViewId="0" topLeftCell="A1">
      <pane xSplit="2" ySplit="3" topLeftCell="M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4" sqref="AC4:AC29"/>
    </sheetView>
  </sheetViews>
  <sheetFormatPr defaultColWidth="9.00390625" defaultRowHeight="12.75"/>
  <cols>
    <col min="1" max="1" width="4.875" style="12" bestFit="1" customWidth="1"/>
    <col min="2" max="2" width="24.875" style="12" customWidth="1"/>
    <col min="3" max="3" width="8.875" style="4" customWidth="1"/>
    <col min="4" max="4" width="6.125" style="12" customWidth="1"/>
    <col min="5" max="5" width="5.75390625" style="12" customWidth="1"/>
    <col min="6" max="6" width="5.625" style="12" customWidth="1"/>
    <col min="7" max="7" width="6.625" style="12" customWidth="1"/>
    <col min="8" max="8" width="7.75390625" style="13" customWidth="1"/>
    <col min="9" max="9" width="4.125" style="12" customWidth="1"/>
    <col min="10" max="10" width="4.625" style="12" customWidth="1"/>
    <col min="11" max="11" width="5.125" style="12" customWidth="1"/>
    <col min="12" max="12" width="6.00390625" style="12" customWidth="1"/>
    <col min="13" max="13" width="7.75390625" style="12" customWidth="1"/>
    <col min="14" max="14" width="5.125" style="12" customWidth="1"/>
    <col min="15" max="15" width="5.875" style="12" customWidth="1"/>
    <col min="16" max="16" width="5.125" style="12" customWidth="1"/>
    <col min="17" max="17" width="5.875" style="12" customWidth="1"/>
    <col min="18" max="18" width="5.875" style="14" customWidth="1"/>
    <col min="19" max="27" width="5.875" style="12" customWidth="1"/>
    <col min="28" max="28" width="9.875" style="14" customWidth="1"/>
    <col min="29" max="29" width="8.125" style="12" customWidth="1"/>
    <col min="30" max="16384" width="9.125" style="12" customWidth="1"/>
  </cols>
  <sheetData>
    <row r="1" spans="1:29" s="3" customFormat="1" ht="12.75">
      <c r="A1" s="44"/>
      <c r="B1" s="45"/>
      <c r="C1" s="57" t="s">
        <v>4</v>
      </c>
      <c r="D1" s="58"/>
      <c r="E1" s="58"/>
      <c r="F1" s="58"/>
      <c r="G1" s="59"/>
      <c r="H1" s="57" t="s">
        <v>27</v>
      </c>
      <c r="I1" s="58"/>
      <c r="J1" s="58"/>
      <c r="K1" s="58"/>
      <c r="L1" s="59"/>
      <c r="M1" s="57" t="s">
        <v>39</v>
      </c>
      <c r="N1" s="58"/>
      <c r="O1" s="58"/>
      <c r="P1" s="58"/>
      <c r="Q1" s="59"/>
      <c r="R1" s="57" t="s">
        <v>41</v>
      </c>
      <c r="S1" s="58"/>
      <c r="T1" s="58"/>
      <c r="U1" s="58"/>
      <c r="V1" s="59"/>
      <c r="W1" s="57" t="s">
        <v>43</v>
      </c>
      <c r="X1" s="58"/>
      <c r="Y1" s="58"/>
      <c r="Z1" s="58"/>
      <c r="AA1" s="59"/>
      <c r="AB1" s="57" t="s">
        <v>38</v>
      </c>
      <c r="AC1" s="59"/>
    </row>
    <row r="2" spans="1:29" ht="27" customHeight="1">
      <c r="A2" s="62" t="s">
        <v>1</v>
      </c>
      <c r="B2" s="64" t="s">
        <v>0</v>
      </c>
      <c r="C2" s="65" t="s">
        <v>6</v>
      </c>
      <c r="D2" s="60" t="s">
        <v>24</v>
      </c>
      <c r="E2" s="60" t="s">
        <v>2</v>
      </c>
      <c r="F2" s="60" t="s">
        <v>5</v>
      </c>
      <c r="G2" s="61" t="s">
        <v>3</v>
      </c>
      <c r="H2" s="67" t="s">
        <v>6</v>
      </c>
      <c r="I2" s="60" t="s">
        <v>24</v>
      </c>
      <c r="J2" s="60" t="s">
        <v>2</v>
      </c>
      <c r="K2" s="60" t="s">
        <v>5</v>
      </c>
      <c r="L2" s="61" t="s">
        <v>3</v>
      </c>
      <c r="M2" s="67" t="s">
        <v>40</v>
      </c>
      <c r="N2" s="60" t="s">
        <v>24</v>
      </c>
      <c r="O2" s="60" t="s">
        <v>2</v>
      </c>
      <c r="P2" s="60" t="s">
        <v>5</v>
      </c>
      <c r="Q2" s="61" t="s">
        <v>3</v>
      </c>
      <c r="R2" s="67" t="s">
        <v>40</v>
      </c>
      <c r="S2" s="60" t="s">
        <v>24</v>
      </c>
      <c r="T2" s="60" t="s">
        <v>2</v>
      </c>
      <c r="U2" s="60" t="s">
        <v>5</v>
      </c>
      <c r="V2" s="61" t="s">
        <v>3</v>
      </c>
      <c r="W2" s="67" t="s">
        <v>40</v>
      </c>
      <c r="X2" s="60" t="s">
        <v>24</v>
      </c>
      <c r="Y2" s="60" t="s">
        <v>2</v>
      </c>
      <c r="Z2" s="60" t="s">
        <v>5</v>
      </c>
      <c r="AA2" s="61" t="s">
        <v>3</v>
      </c>
      <c r="AB2" s="66" t="s">
        <v>36</v>
      </c>
      <c r="AC2" s="61" t="s">
        <v>37</v>
      </c>
    </row>
    <row r="3" spans="1:29" ht="89.25" customHeight="1">
      <c r="A3" s="63"/>
      <c r="B3" s="64"/>
      <c r="C3" s="65"/>
      <c r="D3" s="60"/>
      <c r="E3" s="60"/>
      <c r="F3" s="60"/>
      <c r="G3" s="61"/>
      <c r="H3" s="67"/>
      <c r="I3" s="60"/>
      <c r="J3" s="60"/>
      <c r="K3" s="60"/>
      <c r="L3" s="61"/>
      <c r="M3" s="67"/>
      <c r="N3" s="60"/>
      <c r="O3" s="60"/>
      <c r="P3" s="60"/>
      <c r="Q3" s="61"/>
      <c r="R3" s="67"/>
      <c r="S3" s="60"/>
      <c r="T3" s="60"/>
      <c r="U3" s="60"/>
      <c r="V3" s="61"/>
      <c r="W3" s="67"/>
      <c r="X3" s="60"/>
      <c r="Y3" s="60"/>
      <c r="Z3" s="60"/>
      <c r="AA3" s="61"/>
      <c r="AB3" s="66"/>
      <c r="AC3" s="61"/>
    </row>
    <row r="4" spans="1:29" ht="16.5" customHeight="1">
      <c r="A4" s="46">
        <v>1</v>
      </c>
      <c r="B4" s="47" t="s">
        <v>13</v>
      </c>
      <c r="C4" s="10">
        <v>175.33333333333334</v>
      </c>
      <c r="D4" s="5">
        <v>4</v>
      </c>
      <c r="E4" s="5">
        <f>VLOOKUP(D4,Очки_место,2)</f>
        <v>170</v>
      </c>
      <c r="F4" s="5">
        <v>30</v>
      </c>
      <c r="G4" s="20">
        <f>E4+F4</f>
        <v>200</v>
      </c>
      <c r="H4" s="10">
        <v>203.17</v>
      </c>
      <c r="I4" s="6">
        <v>1</v>
      </c>
      <c r="J4" s="5">
        <f>VLOOKUP(I4,Очки_место,2)</f>
        <v>200</v>
      </c>
      <c r="K4" s="6">
        <v>140</v>
      </c>
      <c r="L4" s="20">
        <f>J4+K4</f>
        <v>340</v>
      </c>
      <c r="M4" s="32">
        <v>168.83</v>
      </c>
      <c r="N4" s="5">
        <v>11</v>
      </c>
      <c r="O4" s="5">
        <f>VLOOKUP(N4,Очки_место,2)</f>
        <v>100</v>
      </c>
      <c r="P4" s="5">
        <v>10</v>
      </c>
      <c r="Q4" s="20">
        <f>O4+P4</f>
        <v>110</v>
      </c>
      <c r="R4" s="40">
        <v>200.67</v>
      </c>
      <c r="S4" s="5">
        <v>1</v>
      </c>
      <c r="T4" s="5">
        <v>200</v>
      </c>
      <c r="U4" s="5">
        <v>90</v>
      </c>
      <c r="V4" s="20">
        <f>T4+U4</f>
        <v>290</v>
      </c>
      <c r="W4" s="40">
        <v>171.17</v>
      </c>
      <c r="X4" s="5">
        <v>10</v>
      </c>
      <c r="Y4" s="5">
        <v>110</v>
      </c>
      <c r="Z4" s="5">
        <v>0</v>
      </c>
      <c r="AA4" s="20">
        <f>Y4+Z4</f>
        <v>110</v>
      </c>
      <c r="AB4" s="40">
        <f>(C4+H4+M4+R4+W4)/5</f>
        <v>183.83466666666666</v>
      </c>
      <c r="AC4" s="68">
        <f>L4+G4+Q4+V4+AA4</f>
        <v>1050</v>
      </c>
    </row>
    <row r="5" spans="1:29" ht="12">
      <c r="A5" s="46">
        <v>2</v>
      </c>
      <c r="B5" s="47" t="s">
        <v>10</v>
      </c>
      <c r="C5" s="10">
        <v>185.16666666666666</v>
      </c>
      <c r="D5" s="5">
        <v>7</v>
      </c>
      <c r="E5" s="5">
        <f>VLOOKUP(D5,Очки_место,2)</f>
        <v>140</v>
      </c>
      <c r="F5" s="5">
        <v>20</v>
      </c>
      <c r="G5" s="20">
        <f>E5+F5</f>
        <v>160</v>
      </c>
      <c r="H5" s="10">
        <v>203.67</v>
      </c>
      <c r="I5" s="6">
        <v>6</v>
      </c>
      <c r="J5" s="5">
        <f>VLOOKUP(I5,Очки_место,2)</f>
        <v>150</v>
      </c>
      <c r="K5" s="6">
        <v>70</v>
      </c>
      <c r="L5" s="20">
        <f>J5+K5</f>
        <v>220</v>
      </c>
      <c r="M5" s="32">
        <v>178.33</v>
      </c>
      <c r="N5" s="5">
        <v>9</v>
      </c>
      <c r="O5" s="5">
        <f>VLOOKUP(N5,Очки_место,2)</f>
        <v>120</v>
      </c>
      <c r="P5" s="5">
        <v>0</v>
      </c>
      <c r="Q5" s="20">
        <f>O5+P5</f>
        <v>120</v>
      </c>
      <c r="R5" s="40">
        <v>209</v>
      </c>
      <c r="S5" s="5">
        <v>3</v>
      </c>
      <c r="T5" s="5">
        <v>180</v>
      </c>
      <c r="U5" s="5">
        <v>90</v>
      </c>
      <c r="V5" s="20">
        <f>T5+U5</f>
        <v>270</v>
      </c>
      <c r="W5" s="40">
        <v>191.83</v>
      </c>
      <c r="X5" s="5">
        <v>3</v>
      </c>
      <c r="Y5" s="5">
        <v>180</v>
      </c>
      <c r="Z5" s="5">
        <v>40</v>
      </c>
      <c r="AA5" s="20">
        <f>Y5+Z5</f>
        <v>220</v>
      </c>
      <c r="AB5" s="40">
        <f>(C5+H5+M5+R5+W5)/5</f>
        <v>193.59933333333333</v>
      </c>
      <c r="AC5" s="68">
        <f>L5+G5+Q5+V5+AA5</f>
        <v>990</v>
      </c>
    </row>
    <row r="6" spans="1:29" ht="12">
      <c r="A6" s="46">
        <v>3</v>
      </c>
      <c r="B6" s="47" t="s">
        <v>16</v>
      </c>
      <c r="C6" s="10">
        <v>181.66666666666666</v>
      </c>
      <c r="D6" s="5">
        <v>5</v>
      </c>
      <c r="E6" s="5">
        <f>VLOOKUP(D6,Очки_место,2)</f>
        <v>160</v>
      </c>
      <c r="F6" s="5">
        <v>0</v>
      </c>
      <c r="G6" s="20">
        <f>E6+F6</f>
        <v>160</v>
      </c>
      <c r="H6" s="10">
        <v>184.83</v>
      </c>
      <c r="I6" s="6">
        <v>9</v>
      </c>
      <c r="J6" s="5">
        <f>VLOOKUP(I6,Очки_место,2)</f>
        <v>120</v>
      </c>
      <c r="K6" s="6">
        <v>30</v>
      </c>
      <c r="L6" s="20">
        <f>J6+K6</f>
        <v>150</v>
      </c>
      <c r="M6" s="32">
        <v>186.5</v>
      </c>
      <c r="N6" s="5">
        <v>5</v>
      </c>
      <c r="O6" s="5">
        <f>VLOOKUP(N6,Очки_место,2)</f>
        <v>160</v>
      </c>
      <c r="P6" s="5">
        <v>30</v>
      </c>
      <c r="Q6" s="20">
        <f>O6+P6</f>
        <v>190</v>
      </c>
      <c r="R6" s="40">
        <v>191</v>
      </c>
      <c r="S6" s="5">
        <v>6</v>
      </c>
      <c r="T6" s="5">
        <v>150</v>
      </c>
      <c r="U6" s="5">
        <v>100</v>
      </c>
      <c r="V6" s="20">
        <f>T6+U6</f>
        <v>250</v>
      </c>
      <c r="W6" s="40">
        <v>189.17</v>
      </c>
      <c r="X6" s="5">
        <v>6</v>
      </c>
      <c r="Y6" s="5">
        <v>150</v>
      </c>
      <c r="Z6" s="5">
        <v>70</v>
      </c>
      <c r="AA6" s="20">
        <f>Y6+Z6</f>
        <v>220</v>
      </c>
      <c r="AB6" s="40">
        <f>(C6+H6+M6+R6+W6)/5</f>
        <v>186.63333333333333</v>
      </c>
      <c r="AC6" s="68">
        <f>L6+G6+Q6+V6+AA6</f>
        <v>970</v>
      </c>
    </row>
    <row r="7" spans="1:29" ht="12">
      <c r="A7" s="46">
        <v>4</v>
      </c>
      <c r="B7" s="47" t="s">
        <v>12</v>
      </c>
      <c r="C7" s="10">
        <v>192.83333333333334</v>
      </c>
      <c r="D7" s="6">
        <v>1</v>
      </c>
      <c r="E7" s="5">
        <f>VLOOKUP(D7,Очки_место,2)</f>
        <v>200</v>
      </c>
      <c r="F7" s="5">
        <v>40</v>
      </c>
      <c r="G7" s="20">
        <f>E7+F7</f>
        <v>240</v>
      </c>
      <c r="H7" s="10">
        <v>167.67</v>
      </c>
      <c r="I7" s="6">
        <v>13</v>
      </c>
      <c r="J7" s="5">
        <f>VLOOKUP(I7,Очки_место,2)</f>
        <v>80</v>
      </c>
      <c r="K7" s="6">
        <v>0</v>
      </c>
      <c r="L7" s="20">
        <f>J7+K7</f>
        <v>80</v>
      </c>
      <c r="M7" s="32">
        <v>188.67</v>
      </c>
      <c r="N7" s="5">
        <v>2</v>
      </c>
      <c r="O7" s="5">
        <f>VLOOKUP(N7,Очки_место,2)</f>
        <v>190</v>
      </c>
      <c r="P7" s="5">
        <v>20</v>
      </c>
      <c r="Q7" s="20">
        <f>O7+P7</f>
        <v>210</v>
      </c>
      <c r="R7" s="40">
        <v>192.17</v>
      </c>
      <c r="S7" s="5">
        <v>2</v>
      </c>
      <c r="T7" s="5">
        <v>190</v>
      </c>
      <c r="U7" s="5">
        <v>20</v>
      </c>
      <c r="V7" s="20">
        <f>T7+U7</f>
        <v>210</v>
      </c>
      <c r="W7" s="40">
        <v>188.83</v>
      </c>
      <c r="X7" s="5">
        <v>1</v>
      </c>
      <c r="Y7" s="5">
        <v>200</v>
      </c>
      <c r="Z7" s="5">
        <v>20</v>
      </c>
      <c r="AA7" s="20">
        <f>Y7+Z7</f>
        <v>220</v>
      </c>
      <c r="AB7" s="40">
        <f>(C7+H7+M7+R7+W7)/5</f>
        <v>186.03466666666665</v>
      </c>
      <c r="AC7" s="68">
        <f>L7+G7+Q7+V7+AA7</f>
        <v>960</v>
      </c>
    </row>
    <row r="8" spans="1:29" ht="12">
      <c r="A8" s="46">
        <v>5</v>
      </c>
      <c r="B8" s="47" t="s">
        <v>15</v>
      </c>
      <c r="C8" s="10">
        <v>189.5</v>
      </c>
      <c r="D8" s="5">
        <v>6</v>
      </c>
      <c r="E8" s="5">
        <f>VLOOKUP(D8,Очки_место,2)</f>
        <v>150</v>
      </c>
      <c r="F8" s="5">
        <v>20</v>
      </c>
      <c r="G8" s="20">
        <f>E8+F8</f>
        <v>170</v>
      </c>
      <c r="H8" s="10">
        <v>180.83</v>
      </c>
      <c r="I8" s="6">
        <v>12</v>
      </c>
      <c r="J8" s="5">
        <f>VLOOKUP(I8,Очки_место,2)</f>
        <v>90</v>
      </c>
      <c r="K8" s="6">
        <v>0</v>
      </c>
      <c r="L8" s="20">
        <f>J8+K8</f>
        <v>90</v>
      </c>
      <c r="M8" s="32">
        <v>193.67</v>
      </c>
      <c r="N8" s="5">
        <v>6</v>
      </c>
      <c r="O8" s="5">
        <f>VLOOKUP(N8,Очки_место,2)</f>
        <v>150</v>
      </c>
      <c r="P8" s="5">
        <v>20</v>
      </c>
      <c r="Q8" s="20">
        <f>O8+P8</f>
        <v>170</v>
      </c>
      <c r="R8" s="40">
        <v>185.17</v>
      </c>
      <c r="S8" s="5">
        <v>4</v>
      </c>
      <c r="T8" s="5">
        <v>170</v>
      </c>
      <c r="U8" s="5">
        <v>60</v>
      </c>
      <c r="V8" s="20">
        <f>T8+U8</f>
        <v>230</v>
      </c>
      <c r="W8" s="40">
        <v>207.67</v>
      </c>
      <c r="X8" s="5">
        <v>2</v>
      </c>
      <c r="Y8" s="5">
        <v>190</v>
      </c>
      <c r="Z8" s="5">
        <v>60</v>
      </c>
      <c r="AA8" s="20">
        <f>Y8+Z8</f>
        <v>250</v>
      </c>
      <c r="AB8" s="40">
        <f>(C8+H8+M8+R8+W8)/5</f>
        <v>191.368</v>
      </c>
      <c r="AC8" s="68">
        <f>L8+G8+Q8+V8+AA8</f>
        <v>910</v>
      </c>
    </row>
    <row r="9" spans="1:29" ht="12">
      <c r="A9" s="46">
        <v>6</v>
      </c>
      <c r="B9" s="47" t="s">
        <v>14</v>
      </c>
      <c r="C9" s="10">
        <v>199.83333333333334</v>
      </c>
      <c r="D9" s="5">
        <v>2</v>
      </c>
      <c r="E9" s="5">
        <f>VLOOKUP(D9,Очки_место,2)</f>
        <v>190</v>
      </c>
      <c r="F9" s="5">
        <v>30</v>
      </c>
      <c r="G9" s="20">
        <f>E9+F9</f>
        <v>220</v>
      </c>
      <c r="H9" s="10">
        <v>199.5</v>
      </c>
      <c r="I9" s="6">
        <v>2</v>
      </c>
      <c r="J9" s="5">
        <f>VLOOKUP(I9,Очки_место,2)</f>
        <v>190</v>
      </c>
      <c r="K9" s="6">
        <v>30</v>
      </c>
      <c r="L9" s="20">
        <f>J9+K9</f>
        <v>220</v>
      </c>
      <c r="M9" s="32">
        <v>187.5</v>
      </c>
      <c r="N9" s="5">
        <v>7</v>
      </c>
      <c r="O9" s="5">
        <f>VLOOKUP(N9,Очки_место,2)</f>
        <v>140</v>
      </c>
      <c r="P9" s="5">
        <v>60</v>
      </c>
      <c r="Q9" s="20">
        <f>O9+P9</f>
        <v>200</v>
      </c>
      <c r="R9" s="40">
        <v>189.83</v>
      </c>
      <c r="S9" s="5">
        <v>7</v>
      </c>
      <c r="T9" s="5">
        <v>140</v>
      </c>
      <c r="U9" s="5">
        <v>10</v>
      </c>
      <c r="V9" s="20">
        <f>T9+U9</f>
        <v>150</v>
      </c>
      <c r="W9" s="40">
        <v>166.33</v>
      </c>
      <c r="X9" s="5">
        <v>11</v>
      </c>
      <c r="Y9" s="5">
        <v>100</v>
      </c>
      <c r="Z9" s="5">
        <v>0</v>
      </c>
      <c r="AA9" s="20">
        <f>Y9+Z9</f>
        <v>100</v>
      </c>
      <c r="AB9" s="40">
        <f>(C9+H9+M9+R9+W9)/5</f>
        <v>188.5986666666667</v>
      </c>
      <c r="AC9" s="68">
        <f>L9+G9+Q9+V9+AA9</f>
        <v>890</v>
      </c>
    </row>
    <row r="10" spans="1:29" ht="12">
      <c r="A10" s="46">
        <v>7</v>
      </c>
      <c r="B10" s="47" t="s">
        <v>8</v>
      </c>
      <c r="C10" s="10">
        <v>178</v>
      </c>
      <c r="D10" s="5">
        <v>9</v>
      </c>
      <c r="E10" s="5">
        <f>VLOOKUP(D10,Очки_место,2)</f>
        <v>120</v>
      </c>
      <c r="F10" s="5">
        <v>20</v>
      </c>
      <c r="G10" s="20">
        <f>E10+F10</f>
        <v>140</v>
      </c>
      <c r="H10" s="10">
        <v>189.83</v>
      </c>
      <c r="I10" s="6">
        <v>7</v>
      </c>
      <c r="J10" s="5">
        <f>VLOOKUP(I10,Очки_место,2)</f>
        <v>140</v>
      </c>
      <c r="K10" s="6">
        <v>20</v>
      </c>
      <c r="L10" s="20">
        <f>J10+K10</f>
        <v>160</v>
      </c>
      <c r="M10" s="32">
        <v>195.17</v>
      </c>
      <c r="N10" s="5">
        <v>3</v>
      </c>
      <c r="O10" s="5">
        <f>VLOOKUP(N10,Очки_место,2)</f>
        <v>180</v>
      </c>
      <c r="P10" s="5">
        <v>30</v>
      </c>
      <c r="Q10" s="20">
        <f>O10+P10</f>
        <v>210</v>
      </c>
      <c r="R10" s="40">
        <v>187</v>
      </c>
      <c r="S10" s="5">
        <v>5</v>
      </c>
      <c r="T10" s="5">
        <v>160</v>
      </c>
      <c r="U10" s="5">
        <v>30</v>
      </c>
      <c r="V10" s="20">
        <f>T10+U10</f>
        <v>190</v>
      </c>
      <c r="W10" s="40">
        <v>183.33</v>
      </c>
      <c r="X10" s="5">
        <v>8</v>
      </c>
      <c r="Y10" s="5">
        <v>130</v>
      </c>
      <c r="Z10" s="5">
        <v>20</v>
      </c>
      <c r="AA10" s="20">
        <f>Y10+Z10</f>
        <v>150</v>
      </c>
      <c r="AB10" s="40">
        <f>(C10+H10+M10+R10+W10)/5</f>
        <v>186.666</v>
      </c>
      <c r="AC10" s="68">
        <f>L10+G10+Q10+V10+AA10</f>
        <v>850</v>
      </c>
    </row>
    <row r="11" spans="1:29" ht="12">
      <c r="A11" s="46">
        <v>8</v>
      </c>
      <c r="B11" s="47" t="s">
        <v>7</v>
      </c>
      <c r="C11" s="10">
        <v>181</v>
      </c>
      <c r="D11" s="5">
        <v>8</v>
      </c>
      <c r="E11" s="5">
        <f>VLOOKUP(D11,Очки_место,2)</f>
        <v>130</v>
      </c>
      <c r="F11" s="5">
        <v>10</v>
      </c>
      <c r="G11" s="20">
        <f>E11+F11</f>
        <v>140</v>
      </c>
      <c r="H11" s="10">
        <v>193</v>
      </c>
      <c r="I11" s="6">
        <v>5</v>
      </c>
      <c r="J11" s="5">
        <f>VLOOKUP(I11,Очки_место,2)</f>
        <v>160</v>
      </c>
      <c r="K11" s="6">
        <v>60</v>
      </c>
      <c r="L11" s="20">
        <f>J11+K11</f>
        <v>220</v>
      </c>
      <c r="M11" s="32">
        <v>195.5</v>
      </c>
      <c r="N11" s="5">
        <v>1</v>
      </c>
      <c r="O11" s="5">
        <f>VLOOKUP(N11,Очки_место,2)</f>
        <v>200</v>
      </c>
      <c r="P11" s="5">
        <v>60</v>
      </c>
      <c r="Q11" s="20">
        <f>O11+P11</f>
        <v>260</v>
      </c>
      <c r="R11" s="40">
        <v>180.33</v>
      </c>
      <c r="S11" s="5">
        <v>12</v>
      </c>
      <c r="T11" s="5">
        <f>VLOOKUP(S11,Очки_место,2)</f>
        <v>90</v>
      </c>
      <c r="U11" s="5">
        <v>10</v>
      </c>
      <c r="V11" s="20">
        <f>T11+U11</f>
        <v>100</v>
      </c>
      <c r="W11" s="51"/>
      <c r="X11" s="8"/>
      <c r="Y11" s="8"/>
      <c r="Z11" s="8"/>
      <c r="AA11" s="52"/>
      <c r="AB11" s="40">
        <f>(C11+H11+M11+R11)/4</f>
        <v>187.4575</v>
      </c>
      <c r="AC11" s="68">
        <f>L11+G11+Q11+V11+AA11</f>
        <v>720</v>
      </c>
    </row>
    <row r="12" spans="1:29" ht="12">
      <c r="A12" s="46">
        <v>9</v>
      </c>
      <c r="B12" s="47" t="s">
        <v>18</v>
      </c>
      <c r="C12" s="10">
        <v>167.66666666666666</v>
      </c>
      <c r="D12" s="5">
        <v>12</v>
      </c>
      <c r="E12" s="5">
        <f>VLOOKUP(D12,Очки_место,2)</f>
        <v>90</v>
      </c>
      <c r="F12" s="5">
        <v>0</v>
      </c>
      <c r="G12" s="20">
        <f>E12+F12</f>
        <v>90</v>
      </c>
      <c r="H12" s="10">
        <v>184.17</v>
      </c>
      <c r="I12" s="6">
        <v>4</v>
      </c>
      <c r="J12" s="5">
        <f>VLOOKUP(I12,Очки_место,2)</f>
        <v>170</v>
      </c>
      <c r="K12" s="6">
        <v>60</v>
      </c>
      <c r="L12" s="20">
        <f>J12+K12</f>
        <v>230</v>
      </c>
      <c r="M12" s="32">
        <v>166.5</v>
      </c>
      <c r="N12" s="5">
        <v>12</v>
      </c>
      <c r="O12" s="5">
        <f>VLOOKUP(N12,Очки_место,2)</f>
        <v>90</v>
      </c>
      <c r="P12" s="5">
        <v>10</v>
      </c>
      <c r="Q12" s="20">
        <f>O12+P12</f>
        <v>100</v>
      </c>
      <c r="R12" s="40">
        <v>153.5</v>
      </c>
      <c r="S12" s="5">
        <v>13</v>
      </c>
      <c r="T12" s="5">
        <f>VLOOKUP(S12,Очки_место,2)</f>
        <v>80</v>
      </c>
      <c r="U12" s="5">
        <v>10</v>
      </c>
      <c r="V12" s="20">
        <f>T12+U12</f>
        <v>90</v>
      </c>
      <c r="W12" s="40">
        <v>170.33</v>
      </c>
      <c r="X12" s="5">
        <v>4</v>
      </c>
      <c r="Y12" s="5">
        <v>170</v>
      </c>
      <c r="Z12" s="5">
        <v>20</v>
      </c>
      <c r="AA12" s="20">
        <f>Y12+Z12</f>
        <v>190</v>
      </c>
      <c r="AB12" s="40">
        <f>(C12+H12+M12+R12+W12)/5</f>
        <v>168.43333333333334</v>
      </c>
      <c r="AC12" s="68">
        <f>L12+G12+Q12+V12+AA12</f>
        <v>700</v>
      </c>
    </row>
    <row r="13" spans="1:29" ht="12">
      <c r="A13" s="46">
        <v>10</v>
      </c>
      <c r="B13" s="47" t="s">
        <v>9</v>
      </c>
      <c r="C13" s="10">
        <v>175.5</v>
      </c>
      <c r="D13" s="5">
        <v>11</v>
      </c>
      <c r="E13" s="5">
        <f>VLOOKUP(D13,Очки_место,2)</f>
        <v>100</v>
      </c>
      <c r="F13" s="5">
        <v>10</v>
      </c>
      <c r="G13" s="20">
        <f>E13+F13</f>
        <v>110</v>
      </c>
      <c r="H13" s="10">
        <v>152.33</v>
      </c>
      <c r="I13" s="6">
        <v>18</v>
      </c>
      <c r="J13" s="5">
        <f>VLOOKUP(I13,Очки_место,2)</f>
        <v>30</v>
      </c>
      <c r="K13" s="6">
        <v>10</v>
      </c>
      <c r="L13" s="20">
        <f>J13+K13</f>
        <v>40</v>
      </c>
      <c r="M13" s="32">
        <v>193.5</v>
      </c>
      <c r="N13" s="5">
        <v>4</v>
      </c>
      <c r="O13" s="5">
        <f>VLOOKUP(N13,Очки_место,2)</f>
        <v>170</v>
      </c>
      <c r="P13" s="5">
        <v>30</v>
      </c>
      <c r="Q13" s="20">
        <f>O13+P13</f>
        <v>200</v>
      </c>
      <c r="R13" s="40">
        <v>177.67</v>
      </c>
      <c r="S13" s="5">
        <v>9</v>
      </c>
      <c r="T13" s="5">
        <f>VLOOKUP(S13,Очки_место,2)</f>
        <v>120</v>
      </c>
      <c r="U13" s="5">
        <v>20</v>
      </c>
      <c r="V13" s="20">
        <f>T13+U13</f>
        <v>140</v>
      </c>
      <c r="W13" s="40">
        <v>181</v>
      </c>
      <c r="X13" s="5">
        <v>9</v>
      </c>
      <c r="Y13" s="5">
        <v>120</v>
      </c>
      <c r="Z13" s="5">
        <v>20</v>
      </c>
      <c r="AA13" s="20">
        <f>Y13+Z13</f>
        <v>140</v>
      </c>
      <c r="AB13" s="40">
        <f>(C13+H13+M13+R13+W13)/5</f>
        <v>176</v>
      </c>
      <c r="AC13" s="68">
        <f>L13+G13+Q13+V13+AA13</f>
        <v>630</v>
      </c>
    </row>
    <row r="14" spans="1:29" ht="12">
      <c r="A14" s="46">
        <v>11</v>
      </c>
      <c r="B14" s="47" t="s">
        <v>17</v>
      </c>
      <c r="C14" s="10">
        <v>177.83333333333334</v>
      </c>
      <c r="D14" s="5">
        <v>10</v>
      </c>
      <c r="E14" s="5">
        <f>VLOOKUP(D14,Очки_место,2)</f>
        <v>110</v>
      </c>
      <c r="F14" s="5">
        <v>0</v>
      </c>
      <c r="G14" s="20">
        <f>E14+F14</f>
        <v>110</v>
      </c>
      <c r="H14" s="10">
        <v>182.67</v>
      </c>
      <c r="I14" s="6">
        <v>11</v>
      </c>
      <c r="J14" s="5">
        <f>VLOOKUP(I14,Очки_место,2)</f>
        <v>100</v>
      </c>
      <c r="K14" s="6">
        <v>10</v>
      </c>
      <c r="L14" s="20">
        <f>J14+K14</f>
        <v>110</v>
      </c>
      <c r="M14" s="32">
        <v>179.5</v>
      </c>
      <c r="N14" s="5">
        <v>8</v>
      </c>
      <c r="O14" s="5">
        <f>VLOOKUP(N14,Очки_место,2)</f>
        <v>130</v>
      </c>
      <c r="P14" s="5">
        <v>20</v>
      </c>
      <c r="Q14" s="20">
        <f>O14+P14</f>
        <v>150</v>
      </c>
      <c r="R14" s="40">
        <v>168.5</v>
      </c>
      <c r="S14" s="5">
        <v>15</v>
      </c>
      <c r="T14" s="5">
        <f>VLOOKUP(S14,Очки_место,2)</f>
        <v>60</v>
      </c>
      <c r="U14" s="5">
        <v>0</v>
      </c>
      <c r="V14" s="20">
        <f>T14+U14</f>
        <v>60</v>
      </c>
      <c r="W14" s="40">
        <v>178.5</v>
      </c>
      <c r="X14" s="5">
        <v>7</v>
      </c>
      <c r="Y14" s="5">
        <v>140</v>
      </c>
      <c r="Z14" s="5">
        <v>30</v>
      </c>
      <c r="AA14" s="20">
        <f>Y14+Z14</f>
        <v>170</v>
      </c>
      <c r="AB14" s="40">
        <f>(C14+H14+M14+R14+W14)/5</f>
        <v>177.40066666666667</v>
      </c>
      <c r="AC14" s="68">
        <f>L14+G14+Q14+V14+AA14</f>
        <v>600</v>
      </c>
    </row>
    <row r="15" spans="1:29" ht="12">
      <c r="A15" s="46">
        <v>12</v>
      </c>
      <c r="B15" s="47" t="s">
        <v>21</v>
      </c>
      <c r="C15" s="10">
        <v>160.66666666666666</v>
      </c>
      <c r="D15" s="5">
        <v>15</v>
      </c>
      <c r="E15" s="5">
        <f>VLOOKUP(D15,Очки_место,2)</f>
        <v>60</v>
      </c>
      <c r="F15" s="5">
        <v>0</v>
      </c>
      <c r="G15" s="20">
        <f>E15+F15</f>
        <v>60</v>
      </c>
      <c r="H15" s="10">
        <v>165.5</v>
      </c>
      <c r="I15" s="6">
        <v>14</v>
      </c>
      <c r="J15" s="5">
        <f>VLOOKUP(I15,Очки_место,2)</f>
        <v>70</v>
      </c>
      <c r="K15" s="6">
        <v>0</v>
      </c>
      <c r="L15" s="20">
        <f>J15+K15</f>
        <v>70</v>
      </c>
      <c r="M15" s="32">
        <v>178.17</v>
      </c>
      <c r="N15" s="5">
        <v>10</v>
      </c>
      <c r="O15" s="5">
        <f>VLOOKUP(N15,Очки_место,2)</f>
        <v>110</v>
      </c>
      <c r="P15" s="5">
        <v>0</v>
      </c>
      <c r="Q15" s="20">
        <f>O15+P15</f>
        <v>110</v>
      </c>
      <c r="R15" s="40">
        <v>169.5</v>
      </c>
      <c r="S15" s="5">
        <v>10</v>
      </c>
      <c r="T15" s="5">
        <f>VLOOKUP(S15,Очки_место,2)</f>
        <v>110</v>
      </c>
      <c r="U15" s="5">
        <v>10</v>
      </c>
      <c r="V15" s="20">
        <f>T15+U15</f>
        <v>120</v>
      </c>
      <c r="W15" s="40">
        <v>173.67</v>
      </c>
      <c r="X15" s="5">
        <v>5</v>
      </c>
      <c r="Y15" s="5">
        <v>160</v>
      </c>
      <c r="Z15" s="5">
        <v>0</v>
      </c>
      <c r="AA15" s="20">
        <f>Y15+Z15</f>
        <v>160</v>
      </c>
      <c r="AB15" s="40">
        <f>(C15+H15+M15+R15+W15)/5</f>
        <v>169.50133333333332</v>
      </c>
      <c r="AC15" s="68">
        <f>L15+G15+Q15+V15+AA15</f>
        <v>520</v>
      </c>
    </row>
    <row r="16" spans="1:29" ht="12">
      <c r="A16" s="46">
        <v>13</v>
      </c>
      <c r="B16" s="47" t="s">
        <v>30</v>
      </c>
      <c r="C16" s="11"/>
      <c r="D16" s="9"/>
      <c r="E16" s="9"/>
      <c r="F16" s="9"/>
      <c r="G16" s="20">
        <v>0</v>
      </c>
      <c r="H16" s="10">
        <v>163.67</v>
      </c>
      <c r="I16" s="6">
        <v>10</v>
      </c>
      <c r="J16" s="5">
        <f>VLOOKUP(I16,Очки_место,2)</f>
        <v>110</v>
      </c>
      <c r="K16" s="6">
        <v>70</v>
      </c>
      <c r="L16" s="20">
        <f>J16+K16</f>
        <v>180</v>
      </c>
      <c r="M16" s="33"/>
      <c r="N16" s="8"/>
      <c r="O16" s="8"/>
      <c r="P16" s="8"/>
      <c r="Q16" s="25">
        <f>O16+P16</f>
        <v>0</v>
      </c>
      <c r="R16" s="40">
        <v>176.17</v>
      </c>
      <c r="S16" s="5">
        <v>11</v>
      </c>
      <c r="T16" s="5">
        <f>VLOOKUP(S16,Очки_место,2)</f>
        <v>100</v>
      </c>
      <c r="U16" s="5">
        <v>20</v>
      </c>
      <c r="V16" s="20">
        <f>T16+U16</f>
        <v>120</v>
      </c>
      <c r="W16" s="40">
        <v>165.17</v>
      </c>
      <c r="X16" s="5">
        <v>12</v>
      </c>
      <c r="Y16" s="5">
        <v>90</v>
      </c>
      <c r="Z16" s="5">
        <v>0</v>
      </c>
      <c r="AA16" s="20">
        <f>Y16+Z16</f>
        <v>90</v>
      </c>
      <c r="AB16" s="40">
        <f>(H16+R16+W16)/3</f>
        <v>168.33666666666667</v>
      </c>
      <c r="AC16" s="68">
        <f>L16+G16+Q16+V16+AA16</f>
        <v>390</v>
      </c>
    </row>
    <row r="17" spans="1:29" ht="12">
      <c r="A17" s="46">
        <v>14</v>
      </c>
      <c r="B17" s="47" t="s">
        <v>28</v>
      </c>
      <c r="C17" s="11"/>
      <c r="D17" s="9"/>
      <c r="E17" s="9"/>
      <c r="F17" s="9"/>
      <c r="G17" s="20">
        <v>0</v>
      </c>
      <c r="H17" s="10">
        <v>212</v>
      </c>
      <c r="I17" s="6">
        <v>3</v>
      </c>
      <c r="J17" s="5">
        <f>VLOOKUP(I17,Очки_место,2)</f>
        <v>180</v>
      </c>
      <c r="K17" s="6">
        <v>170</v>
      </c>
      <c r="L17" s="20">
        <f>J17+K17</f>
        <v>350</v>
      </c>
      <c r="M17" s="33"/>
      <c r="N17" s="8"/>
      <c r="O17" s="8"/>
      <c r="P17" s="8"/>
      <c r="Q17" s="25">
        <f>O17+P17</f>
        <v>0</v>
      </c>
      <c r="R17" s="41"/>
      <c r="S17" s="8"/>
      <c r="T17" s="8"/>
      <c r="U17" s="8"/>
      <c r="V17" s="25">
        <v>0</v>
      </c>
      <c r="W17" s="8"/>
      <c r="X17" s="8"/>
      <c r="Y17" s="8"/>
      <c r="Z17" s="8"/>
      <c r="AA17" s="50">
        <v>0</v>
      </c>
      <c r="AB17" s="40">
        <f>H17</f>
        <v>212</v>
      </c>
      <c r="AC17" s="68">
        <f>L17+G17+Q17+V17+AA17</f>
        <v>350</v>
      </c>
    </row>
    <row r="18" spans="1:29" ht="12">
      <c r="A18" s="46">
        <v>15</v>
      </c>
      <c r="B18" s="47" t="s">
        <v>29</v>
      </c>
      <c r="C18" s="11"/>
      <c r="D18" s="9"/>
      <c r="E18" s="9"/>
      <c r="F18" s="9"/>
      <c r="G18" s="20">
        <v>0</v>
      </c>
      <c r="H18" s="10">
        <v>183.83</v>
      </c>
      <c r="I18" s="6">
        <v>8</v>
      </c>
      <c r="J18" s="5">
        <f>VLOOKUP(I18,Очки_место,2)</f>
        <v>130</v>
      </c>
      <c r="K18" s="6">
        <v>30</v>
      </c>
      <c r="L18" s="20">
        <f>J18+K18</f>
        <v>160</v>
      </c>
      <c r="M18" s="33"/>
      <c r="N18" s="8"/>
      <c r="O18" s="8"/>
      <c r="P18" s="8"/>
      <c r="Q18" s="25">
        <f>O18+P18</f>
        <v>0</v>
      </c>
      <c r="R18" s="40">
        <v>153.17</v>
      </c>
      <c r="S18" s="5">
        <v>16</v>
      </c>
      <c r="T18" s="5">
        <f>VLOOKUP(S18,Очки_место,2)</f>
        <v>50</v>
      </c>
      <c r="U18" s="5">
        <v>10</v>
      </c>
      <c r="V18" s="20">
        <f>T18+U18</f>
        <v>60</v>
      </c>
      <c r="W18" s="40">
        <v>152.67</v>
      </c>
      <c r="X18" s="5">
        <v>13</v>
      </c>
      <c r="Y18" s="5">
        <v>80</v>
      </c>
      <c r="Z18" s="5">
        <v>10</v>
      </c>
      <c r="AA18" s="20">
        <f>Y18+Z18</f>
        <v>90</v>
      </c>
      <c r="AB18" s="40">
        <f>(H18+R18+W18)/3</f>
        <v>163.22333333333333</v>
      </c>
      <c r="AC18" s="68">
        <f>L18+G18+Q18+V18+AA18</f>
        <v>310</v>
      </c>
    </row>
    <row r="19" spans="1:29" ht="12">
      <c r="A19" s="46">
        <v>16</v>
      </c>
      <c r="B19" s="47" t="s">
        <v>11</v>
      </c>
      <c r="C19" s="10">
        <v>179.66666666666666</v>
      </c>
      <c r="D19" s="5">
        <v>3</v>
      </c>
      <c r="E19" s="5">
        <f>VLOOKUP(D19,Очки_место,2)</f>
        <v>180</v>
      </c>
      <c r="F19" s="5">
        <v>10</v>
      </c>
      <c r="G19" s="20">
        <f>E19+F19</f>
        <v>190</v>
      </c>
      <c r="H19" s="24"/>
      <c r="I19" s="7"/>
      <c r="J19" s="8"/>
      <c r="K19" s="7"/>
      <c r="L19" s="25">
        <f>J19+K19</f>
        <v>0</v>
      </c>
      <c r="M19" s="33"/>
      <c r="N19" s="8"/>
      <c r="O19" s="8"/>
      <c r="P19" s="8"/>
      <c r="Q19" s="25">
        <f>O19+P19</f>
        <v>0</v>
      </c>
      <c r="R19" s="41"/>
      <c r="S19" s="8"/>
      <c r="T19" s="8"/>
      <c r="U19" s="8"/>
      <c r="V19" s="25">
        <v>0</v>
      </c>
      <c r="W19" s="51"/>
      <c r="X19" s="50"/>
      <c r="Y19" s="50"/>
      <c r="Z19" s="50"/>
      <c r="AA19" s="25">
        <v>0</v>
      </c>
      <c r="AB19" s="40">
        <f>C19</f>
        <v>179.66666666666666</v>
      </c>
      <c r="AC19" s="68">
        <f>L19+G19+Q19+V19+AA19</f>
        <v>190</v>
      </c>
    </row>
    <row r="20" spans="1:29" ht="12">
      <c r="A20" s="46">
        <v>17</v>
      </c>
      <c r="B20" s="47" t="s">
        <v>34</v>
      </c>
      <c r="C20" s="11"/>
      <c r="D20" s="9"/>
      <c r="E20" s="9"/>
      <c r="F20" s="9"/>
      <c r="G20" s="20">
        <v>0</v>
      </c>
      <c r="H20" s="10">
        <v>138.83</v>
      </c>
      <c r="I20" s="6">
        <v>20</v>
      </c>
      <c r="J20" s="5">
        <f>VLOOKUP(I20,Очки_место,2)</f>
        <v>10</v>
      </c>
      <c r="K20" s="6">
        <v>0</v>
      </c>
      <c r="L20" s="20">
        <f>J20+K20</f>
        <v>10</v>
      </c>
      <c r="M20" s="33"/>
      <c r="N20" s="8"/>
      <c r="O20" s="8"/>
      <c r="P20" s="8"/>
      <c r="Q20" s="25">
        <f>O20+P20</f>
        <v>0</v>
      </c>
      <c r="R20" s="40">
        <v>160.33</v>
      </c>
      <c r="S20" s="5">
        <v>8</v>
      </c>
      <c r="T20" s="5">
        <v>130</v>
      </c>
      <c r="U20" s="5">
        <v>20</v>
      </c>
      <c r="V20" s="20">
        <f>T20+U20</f>
        <v>150</v>
      </c>
      <c r="W20" s="51"/>
      <c r="X20" s="50"/>
      <c r="Y20" s="50"/>
      <c r="Z20" s="50"/>
      <c r="AA20" s="25">
        <v>0</v>
      </c>
      <c r="AB20" s="40">
        <f>(H20+R20)/2</f>
        <v>149.58</v>
      </c>
      <c r="AC20" s="68">
        <f>L20+G20+Q20+V20+AA20</f>
        <v>160</v>
      </c>
    </row>
    <row r="21" spans="1:29" ht="12">
      <c r="A21" s="46">
        <v>18</v>
      </c>
      <c r="B21" s="47" t="s">
        <v>19</v>
      </c>
      <c r="C21" s="10">
        <v>164.16666666666666</v>
      </c>
      <c r="D21" s="5">
        <v>13</v>
      </c>
      <c r="E21" s="5">
        <f>VLOOKUP(D21,Очки_место,2)</f>
        <v>80</v>
      </c>
      <c r="F21" s="5">
        <v>10</v>
      </c>
      <c r="G21" s="20">
        <f>E21+F21</f>
        <v>90</v>
      </c>
      <c r="H21" s="10">
        <v>144.83</v>
      </c>
      <c r="I21" s="6">
        <v>19</v>
      </c>
      <c r="J21" s="5">
        <f>VLOOKUP(I21,Очки_место,2)</f>
        <v>20</v>
      </c>
      <c r="K21" s="6">
        <v>0</v>
      </c>
      <c r="L21" s="20">
        <f>J21+K21</f>
        <v>20</v>
      </c>
      <c r="M21" s="33"/>
      <c r="N21" s="8"/>
      <c r="O21" s="8"/>
      <c r="P21" s="8"/>
      <c r="Q21" s="25">
        <f>O21+P21</f>
        <v>0</v>
      </c>
      <c r="R21" s="40">
        <v>140.17</v>
      </c>
      <c r="S21" s="5">
        <v>17</v>
      </c>
      <c r="T21" s="5">
        <f>VLOOKUP(S21,Очки_место,2)</f>
        <v>40</v>
      </c>
      <c r="U21" s="5">
        <v>0</v>
      </c>
      <c r="V21" s="20">
        <f>T21+U21</f>
        <v>40</v>
      </c>
      <c r="W21" s="51"/>
      <c r="X21" s="50"/>
      <c r="Y21" s="50"/>
      <c r="Z21" s="50"/>
      <c r="AA21" s="25">
        <v>0</v>
      </c>
      <c r="AB21" s="40">
        <f>(C21+H21+R21)/3</f>
        <v>149.7222222222222</v>
      </c>
      <c r="AC21" s="68">
        <f>L21+G21+Q21+V21+AA21</f>
        <v>150</v>
      </c>
    </row>
    <row r="22" spans="1:29" ht="12">
      <c r="A22" s="46">
        <v>19</v>
      </c>
      <c r="B22" s="47" t="s">
        <v>20</v>
      </c>
      <c r="C22" s="10">
        <v>161.66666666666666</v>
      </c>
      <c r="D22" s="5">
        <v>14</v>
      </c>
      <c r="E22" s="5">
        <f>VLOOKUP(D22,Очки_место,2)</f>
        <v>70</v>
      </c>
      <c r="F22" s="5">
        <v>0</v>
      </c>
      <c r="G22" s="20">
        <f>E22+F22</f>
        <v>70</v>
      </c>
      <c r="H22" s="24"/>
      <c r="I22" s="7"/>
      <c r="J22" s="8"/>
      <c r="K22" s="7"/>
      <c r="L22" s="25">
        <f>J22+K22</f>
        <v>0</v>
      </c>
      <c r="M22" s="33"/>
      <c r="N22" s="8"/>
      <c r="O22" s="8"/>
      <c r="P22" s="8"/>
      <c r="Q22" s="25">
        <f>O22+P22</f>
        <v>0</v>
      </c>
      <c r="R22" s="41"/>
      <c r="S22" s="8"/>
      <c r="T22" s="8"/>
      <c r="U22" s="8"/>
      <c r="V22" s="25">
        <v>0</v>
      </c>
      <c r="W22" s="51"/>
      <c r="X22" s="50"/>
      <c r="Y22" s="50"/>
      <c r="Z22" s="50"/>
      <c r="AA22" s="25">
        <v>0</v>
      </c>
      <c r="AB22" s="40">
        <f>C22</f>
        <v>161.66666666666666</v>
      </c>
      <c r="AC22" s="68">
        <f>L22+G22+Q22+V22+AA22</f>
        <v>70</v>
      </c>
    </row>
    <row r="23" spans="1:29" ht="12">
      <c r="A23" s="46">
        <v>20</v>
      </c>
      <c r="B23" s="47" t="s">
        <v>31</v>
      </c>
      <c r="C23" s="11"/>
      <c r="D23" s="9"/>
      <c r="E23" s="9"/>
      <c r="F23" s="9"/>
      <c r="G23" s="20">
        <v>0</v>
      </c>
      <c r="H23" s="10">
        <v>153.67</v>
      </c>
      <c r="I23" s="6">
        <v>15</v>
      </c>
      <c r="J23" s="5">
        <f>VLOOKUP(I23,Очки_место,2)</f>
        <v>60</v>
      </c>
      <c r="K23" s="6">
        <v>10</v>
      </c>
      <c r="L23" s="20">
        <f>J23+K23</f>
        <v>70</v>
      </c>
      <c r="M23" s="33"/>
      <c r="N23" s="8"/>
      <c r="O23" s="8"/>
      <c r="P23" s="8"/>
      <c r="Q23" s="25">
        <f>O23+P23</f>
        <v>0</v>
      </c>
      <c r="R23" s="41"/>
      <c r="S23" s="8"/>
      <c r="T23" s="8"/>
      <c r="U23" s="8"/>
      <c r="V23" s="25">
        <v>0</v>
      </c>
      <c r="W23" s="51"/>
      <c r="X23" s="50"/>
      <c r="Y23" s="50"/>
      <c r="Z23" s="50"/>
      <c r="AA23" s="25">
        <v>0</v>
      </c>
      <c r="AB23" s="40">
        <f>H23</f>
        <v>153.67</v>
      </c>
      <c r="AC23" s="68">
        <f>L23+G23+Q23+V23+AA23</f>
        <v>70</v>
      </c>
    </row>
    <row r="24" spans="1:29" ht="12">
      <c r="A24" s="46">
        <v>21</v>
      </c>
      <c r="B24" s="47" t="s">
        <v>42</v>
      </c>
      <c r="C24" s="11"/>
      <c r="D24" s="9"/>
      <c r="E24" s="9"/>
      <c r="F24" s="9"/>
      <c r="G24" s="20">
        <v>0</v>
      </c>
      <c r="H24" s="26"/>
      <c r="I24" s="9"/>
      <c r="J24" s="9"/>
      <c r="K24" s="9"/>
      <c r="L24" s="25">
        <v>0</v>
      </c>
      <c r="M24" s="34"/>
      <c r="N24" s="9"/>
      <c r="O24" s="9"/>
      <c r="P24" s="9"/>
      <c r="Q24" s="25">
        <f>O24+P24</f>
        <v>0</v>
      </c>
      <c r="R24" s="40">
        <v>142.33</v>
      </c>
      <c r="S24" s="5">
        <v>14</v>
      </c>
      <c r="T24" s="5">
        <f>VLOOKUP(S24,Очки_место,2)</f>
        <v>70</v>
      </c>
      <c r="U24" s="5">
        <v>0</v>
      </c>
      <c r="V24" s="20">
        <f>T24+U24</f>
        <v>70</v>
      </c>
      <c r="W24" s="51"/>
      <c r="X24" s="50"/>
      <c r="Y24" s="50"/>
      <c r="Z24" s="50"/>
      <c r="AA24" s="25">
        <v>0</v>
      </c>
      <c r="AB24" s="40">
        <f>R24</f>
        <v>142.33</v>
      </c>
      <c r="AC24" s="68">
        <f>L24+G24+Q24+V24+AA24</f>
        <v>70</v>
      </c>
    </row>
    <row r="25" spans="1:29" ht="12">
      <c r="A25" s="46">
        <v>22</v>
      </c>
      <c r="B25" s="47" t="s">
        <v>32</v>
      </c>
      <c r="C25" s="11"/>
      <c r="D25" s="9"/>
      <c r="E25" s="9"/>
      <c r="F25" s="9"/>
      <c r="G25" s="20">
        <v>0</v>
      </c>
      <c r="H25" s="10">
        <v>137</v>
      </c>
      <c r="I25" s="6">
        <v>16</v>
      </c>
      <c r="J25" s="5">
        <f>VLOOKUP(I25,Очки_место,2)</f>
        <v>50</v>
      </c>
      <c r="K25" s="6">
        <v>10</v>
      </c>
      <c r="L25" s="20">
        <f>J25+K25</f>
        <v>60</v>
      </c>
      <c r="M25" s="33"/>
      <c r="N25" s="8"/>
      <c r="O25" s="8"/>
      <c r="P25" s="8"/>
      <c r="Q25" s="25">
        <f>O25+P25</f>
        <v>0</v>
      </c>
      <c r="R25" s="41"/>
      <c r="S25" s="8"/>
      <c r="T25" s="8"/>
      <c r="U25" s="8"/>
      <c r="V25" s="25">
        <v>0</v>
      </c>
      <c r="W25" s="51"/>
      <c r="X25" s="50"/>
      <c r="Y25" s="50"/>
      <c r="Z25" s="50"/>
      <c r="AA25" s="25">
        <v>0</v>
      </c>
      <c r="AB25" s="40">
        <f>H25</f>
        <v>137</v>
      </c>
      <c r="AC25" s="68">
        <f>L25+G25+Q25+V25+AA25</f>
        <v>60</v>
      </c>
    </row>
    <row r="26" spans="1:29" ht="12">
      <c r="A26" s="46">
        <v>23</v>
      </c>
      <c r="B26" s="47" t="s">
        <v>22</v>
      </c>
      <c r="C26" s="10">
        <v>160.33333333333334</v>
      </c>
      <c r="D26" s="5">
        <v>16</v>
      </c>
      <c r="E26" s="5">
        <f>VLOOKUP(D26,Очки_место,2)</f>
        <v>50</v>
      </c>
      <c r="F26" s="5">
        <v>0</v>
      </c>
      <c r="G26" s="20">
        <f>E26+F26</f>
        <v>50</v>
      </c>
      <c r="H26" s="24"/>
      <c r="I26" s="7"/>
      <c r="J26" s="8"/>
      <c r="K26" s="7"/>
      <c r="L26" s="25">
        <f>J26+K26</f>
        <v>0</v>
      </c>
      <c r="M26" s="33"/>
      <c r="N26" s="8"/>
      <c r="O26" s="8"/>
      <c r="P26" s="8"/>
      <c r="Q26" s="25">
        <f>O26+P26</f>
        <v>0</v>
      </c>
      <c r="R26" s="41"/>
      <c r="S26" s="8"/>
      <c r="T26" s="8"/>
      <c r="U26" s="8"/>
      <c r="V26" s="25">
        <v>0</v>
      </c>
      <c r="W26" s="51"/>
      <c r="X26" s="50"/>
      <c r="Y26" s="50"/>
      <c r="Z26" s="50"/>
      <c r="AA26" s="25">
        <v>0</v>
      </c>
      <c r="AB26" s="40">
        <f>C26</f>
        <v>160.33333333333334</v>
      </c>
      <c r="AC26" s="68">
        <f>L26+G26+Q26+V26+AA26</f>
        <v>50</v>
      </c>
    </row>
    <row r="27" spans="1:29" ht="12">
      <c r="A27" s="46">
        <v>24</v>
      </c>
      <c r="B27" s="47" t="s">
        <v>23</v>
      </c>
      <c r="C27" s="10">
        <v>154.16666666666666</v>
      </c>
      <c r="D27" s="5">
        <v>17</v>
      </c>
      <c r="E27" s="5">
        <f>VLOOKUP(D27,Очки_место,2)</f>
        <v>40</v>
      </c>
      <c r="F27" s="5">
        <v>0</v>
      </c>
      <c r="G27" s="20">
        <f>E27+F27</f>
        <v>40</v>
      </c>
      <c r="H27" s="24"/>
      <c r="I27" s="7"/>
      <c r="J27" s="8"/>
      <c r="K27" s="7"/>
      <c r="L27" s="25">
        <f>J27+K27</f>
        <v>0</v>
      </c>
      <c r="M27" s="33"/>
      <c r="N27" s="8"/>
      <c r="O27" s="8"/>
      <c r="P27" s="8"/>
      <c r="Q27" s="25">
        <f>O27+P27</f>
        <v>0</v>
      </c>
      <c r="R27" s="41"/>
      <c r="S27" s="8"/>
      <c r="T27" s="8"/>
      <c r="U27" s="8"/>
      <c r="V27" s="25">
        <v>0</v>
      </c>
      <c r="W27" s="51"/>
      <c r="X27" s="50"/>
      <c r="Y27" s="50"/>
      <c r="Z27" s="50"/>
      <c r="AA27" s="25">
        <v>0</v>
      </c>
      <c r="AB27" s="40">
        <f>C27</f>
        <v>154.16666666666666</v>
      </c>
      <c r="AC27" s="68">
        <f>L27+G27+Q27+V27+AA27</f>
        <v>40</v>
      </c>
    </row>
    <row r="28" spans="1:29" ht="12">
      <c r="A28" s="46">
        <v>25</v>
      </c>
      <c r="B28" s="47" t="s">
        <v>33</v>
      </c>
      <c r="C28" s="15"/>
      <c r="D28" s="16"/>
      <c r="E28" s="16"/>
      <c r="F28" s="16"/>
      <c r="G28" s="20">
        <v>0</v>
      </c>
      <c r="H28" s="27">
        <v>150.17</v>
      </c>
      <c r="I28" s="17">
        <v>17</v>
      </c>
      <c r="J28" s="18">
        <f>VLOOKUP(I28,Очки_место,2)</f>
        <v>40</v>
      </c>
      <c r="K28" s="17">
        <v>0</v>
      </c>
      <c r="L28" s="28">
        <f>J28+K28</f>
        <v>40</v>
      </c>
      <c r="M28" s="35"/>
      <c r="N28" s="19"/>
      <c r="O28" s="19"/>
      <c r="P28" s="19"/>
      <c r="Q28" s="36">
        <f>O28+P28</f>
        <v>0</v>
      </c>
      <c r="R28" s="42"/>
      <c r="S28" s="19"/>
      <c r="T28" s="8"/>
      <c r="U28" s="19"/>
      <c r="V28" s="36">
        <v>0</v>
      </c>
      <c r="W28" s="51"/>
      <c r="X28" s="50"/>
      <c r="Y28" s="50"/>
      <c r="Z28" s="50"/>
      <c r="AA28" s="25">
        <v>0</v>
      </c>
      <c r="AB28" s="55">
        <f>H28</f>
        <v>150.17</v>
      </c>
      <c r="AC28" s="68">
        <f>L28+G28+Q28+V28+AA28</f>
        <v>40</v>
      </c>
    </row>
    <row r="29" spans="1:29" ht="12.75" thickBot="1">
      <c r="A29" s="48">
        <v>26</v>
      </c>
      <c r="B29" s="49" t="s">
        <v>35</v>
      </c>
      <c r="C29" s="21"/>
      <c r="D29" s="22"/>
      <c r="E29" s="22"/>
      <c r="F29" s="22"/>
      <c r="G29" s="23">
        <v>0</v>
      </c>
      <c r="H29" s="29">
        <v>138.67</v>
      </c>
      <c r="I29" s="30">
        <v>21</v>
      </c>
      <c r="J29" s="31">
        <f>VLOOKUP(I29,Очки_место,2)</f>
        <v>5</v>
      </c>
      <c r="K29" s="30">
        <v>0</v>
      </c>
      <c r="L29" s="23">
        <f>J29+K29</f>
        <v>5</v>
      </c>
      <c r="M29" s="37"/>
      <c r="N29" s="38"/>
      <c r="O29" s="38"/>
      <c r="P29" s="38"/>
      <c r="Q29" s="39">
        <f>O29+P29</f>
        <v>0</v>
      </c>
      <c r="R29" s="43"/>
      <c r="S29" s="38"/>
      <c r="T29" s="38"/>
      <c r="U29" s="38"/>
      <c r="V29" s="39">
        <v>0</v>
      </c>
      <c r="W29" s="53"/>
      <c r="X29" s="54"/>
      <c r="Y29" s="54"/>
      <c r="Z29" s="54"/>
      <c r="AA29" s="39">
        <v>0</v>
      </c>
      <c r="AB29" s="56">
        <f>H29</f>
        <v>138.67</v>
      </c>
      <c r="AC29" s="69">
        <f>L29+G29+Q29+V29+AA29</f>
        <v>5</v>
      </c>
    </row>
  </sheetData>
  <mergeCells count="35">
    <mergeCell ref="W1:AA1"/>
    <mergeCell ref="W2:W3"/>
    <mergeCell ref="X2:X3"/>
    <mergeCell ref="Y2:Y3"/>
    <mergeCell ref="Z2:Z3"/>
    <mergeCell ref="AA2:AA3"/>
    <mergeCell ref="R1:V1"/>
    <mergeCell ref="R2:R3"/>
    <mergeCell ref="S2:S3"/>
    <mergeCell ref="T2:T3"/>
    <mergeCell ref="U2:U3"/>
    <mergeCell ref="V2:V3"/>
    <mergeCell ref="AB1:AC1"/>
    <mergeCell ref="AB2:AB3"/>
    <mergeCell ref="AC2:AC3"/>
    <mergeCell ref="H1:L1"/>
    <mergeCell ref="H2:H3"/>
    <mergeCell ref="I2:I3"/>
    <mergeCell ref="J2:J3"/>
    <mergeCell ref="K2:K3"/>
    <mergeCell ref="L2:L3"/>
    <mergeCell ref="M2:M3"/>
    <mergeCell ref="F2:F3"/>
    <mergeCell ref="G2:G3"/>
    <mergeCell ref="C1:G1"/>
    <mergeCell ref="A2:A3"/>
    <mergeCell ref="B2:B3"/>
    <mergeCell ref="C2:C3"/>
    <mergeCell ref="D2:D3"/>
    <mergeCell ref="E2:E3"/>
    <mergeCell ref="M1:Q1"/>
    <mergeCell ref="N2:N3"/>
    <mergeCell ref="O2:O3"/>
    <mergeCell ref="P2:P3"/>
    <mergeCell ref="Q2:Q3"/>
  </mergeCells>
  <printOptions/>
  <pageMargins left="0.64" right="0.31" top="1" bottom="0.45" header="0.5" footer="0.26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2" sqref="A2:B31"/>
    </sheetView>
  </sheetViews>
  <sheetFormatPr defaultColWidth="9.00390625" defaultRowHeight="12.75"/>
  <sheetData>
    <row r="1" spans="1:2" ht="12.75">
      <c r="A1" s="1" t="s">
        <v>25</v>
      </c>
      <c r="B1" s="1" t="s">
        <v>26</v>
      </c>
    </row>
    <row r="2" spans="1:2" ht="12.75">
      <c r="A2" s="2">
        <v>1</v>
      </c>
      <c r="B2" s="2">
        <v>200</v>
      </c>
    </row>
    <row r="3" spans="1:2" ht="12.75">
      <c r="A3" s="2">
        <v>2</v>
      </c>
      <c r="B3" s="2">
        <v>190</v>
      </c>
    </row>
    <row r="4" spans="1:2" ht="12.75">
      <c r="A4" s="2">
        <v>3</v>
      </c>
      <c r="B4" s="2">
        <v>180</v>
      </c>
    </row>
    <row r="5" spans="1:2" ht="12.75">
      <c r="A5" s="2">
        <v>4</v>
      </c>
      <c r="B5" s="2">
        <v>170</v>
      </c>
    </row>
    <row r="6" spans="1:2" ht="12.75">
      <c r="A6" s="2">
        <v>5</v>
      </c>
      <c r="B6" s="2">
        <v>160</v>
      </c>
    </row>
    <row r="7" spans="1:2" ht="12.75">
      <c r="A7" s="2">
        <v>6</v>
      </c>
      <c r="B7" s="2">
        <v>150</v>
      </c>
    </row>
    <row r="8" spans="1:2" ht="12.75">
      <c r="A8" s="2">
        <v>7</v>
      </c>
      <c r="B8" s="2">
        <v>140</v>
      </c>
    </row>
    <row r="9" spans="1:2" ht="12.75">
      <c r="A9" s="2">
        <v>8</v>
      </c>
      <c r="B9" s="2">
        <v>130</v>
      </c>
    </row>
    <row r="10" spans="1:2" ht="12.75">
      <c r="A10" s="2">
        <v>9</v>
      </c>
      <c r="B10" s="2">
        <v>120</v>
      </c>
    </row>
    <row r="11" spans="1:2" ht="12.75">
      <c r="A11" s="2">
        <v>10</v>
      </c>
      <c r="B11" s="2">
        <v>110</v>
      </c>
    </row>
    <row r="12" spans="1:2" ht="12.75">
      <c r="A12" s="2">
        <v>11</v>
      </c>
      <c r="B12" s="2">
        <v>100</v>
      </c>
    </row>
    <row r="13" spans="1:2" ht="12.75">
      <c r="A13" s="2">
        <v>12</v>
      </c>
      <c r="B13" s="2">
        <v>90</v>
      </c>
    </row>
    <row r="14" spans="1:2" ht="12.75">
      <c r="A14" s="2">
        <v>13</v>
      </c>
      <c r="B14" s="2">
        <v>80</v>
      </c>
    </row>
    <row r="15" spans="1:2" ht="12.75">
      <c r="A15" s="2">
        <v>14</v>
      </c>
      <c r="B15" s="2">
        <v>70</v>
      </c>
    </row>
    <row r="16" spans="1:2" ht="12.75">
      <c r="A16" s="2">
        <v>15</v>
      </c>
      <c r="B16" s="2">
        <v>60</v>
      </c>
    </row>
    <row r="17" spans="1:2" ht="12.75">
      <c r="A17" s="2">
        <v>16</v>
      </c>
      <c r="B17" s="2">
        <v>50</v>
      </c>
    </row>
    <row r="18" spans="1:2" ht="12.75">
      <c r="A18" s="2">
        <v>17</v>
      </c>
      <c r="B18" s="2">
        <v>40</v>
      </c>
    </row>
    <row r="19" spans="1:2" ht="12.75">
      <c r="A19" s="2">
        <v>18</v>
      </c>
      <c r="B19" s="2">
        <v>30</v>
      </c>
    </row>
    <row r="20" spans="1:2" ht="12.75">
      <c r="A20" s="2">
        <v>19</v>
      </c>
      <c r="B20" s="2">
        <v>20</v>
      </c>
    </row>
    <row r="21" spans="1:2" ht="12.75">
      <c r="A21" s="2">
        <v>20</v>
      </c>
      <c r="B21" s="2">
        <v>10</v>
      </c>
    </row>
    <row r="22" spans="1:2" ht="12.75">
      <c r="A22" s="2">
        <v>21</v>
      </c>
      <c r="B22" s="2">
        <v>5</v>
      </c>
    </row>
    <row r="23" spans="1:2" ht="12.75">
      <c r="A23" s="2">
        <v>22</v>
      </c>
      <c r="B23" s="2">
        <v>5</v>
      </c>
    </row>
    <row r="24" spans="1:2" ht="12.75">
      <c r="A24" s="2">
        <v>23</v>
      </c>
      <c r="B24" s="2">
        <v>5</v>
      </c>
    </row>
    <row r="25" spans="1:2" ht="12.75">
      <c r="A25" s="2">
        <v>24</v>
      </c>
      <c r="B25" s="2">
        <v>5</v>
      </c>
    </row>
    <row r="26" spans="1:2" ht="12.75">
      <c r="A26" s="2">
        <v>25</v>
      </c>
      <c r="B26" s="2">
        <v>5</v>
      </c>
    </row>
    <row r="27" spans="1:2" ht="12.75">
      <c r="A27" s="2">
        <v>26</v>
      </c>
      <c r="B27" s="2">
        <v>5</v>
      </c>
    </row>
    <row r="28" spans="1:2" ht="12.75">
      <c r="A28" s="2">
        <v>27</v>
      </c>
      <c r="B28" s="2">
        <v>5</v>
      </c>
    </row>
    <row r="29" spans="1:2" ht="12.75">
      <c r="A29" s="2">
        <v>28</v>
      </c>
      <c r="B29" s="2">
        <v>5</v>
      </c>
    </row>
    <row r="30" spans="1:2" ht="12.75">
      <c r="A30" s="2">
        <v>29</v>
      </c>
      <c r="B30" s="2">
        <v>5</v>
      </c>
    </row>
    <row r="31" spans="1:2" ht="12.75">
      <c r="A31" s="2">
        <v>30</v>
      </c>
      <c r="B31" s="2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Роскар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Бердино</dc:creator>
  <cp:keywords/>
  <dc:description/>
  <cp:lastModifiedBy>ЯНА</cp:lastModifiedBy>
  <cp:lastPrinted>2005-06-29T17:10:22Z</cp:lastPrinted>
  <dcterms:created xsi:type="dcterms:W3CDTF">2005-03-03T06:40:37Z</dcterms:created>
  <dcterms:modified xsi:type="dcterms:W3CDTF">2005-06-29T17:16:07Z</dcterms:modified>
  <cp:category/>
  <cp:version/>
  <cp:contentType/>
  <cp:contentStatus/>
</cp:coreProperties>
</file>